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20" tabRatio="224" activeTab="0"/>
  </bookViews>
  <sheets>
    <sheet name="1" sheetId="1" r:id="rId1"/>
  </sheets>
  <definedNames>
    <definedName name="Excel_BuiltIn_Print_Area" localSheetId="0">'1'!$C$1:$F$76</definedName>
    <definedName name="Excel_BuiltIn_Print_Area_10">#N/A</definedName>
    <definedName name="Excel_BuiltIn_Print_Area_11">#N/A</definedName>
    <definedName name="Excel_BuiltIn_Print_Area_12">#N/A</definedName>
    <definedName name="Excel_BuiltIn_Print_Area_13">#N/A</definedName>
    <definedName name="Excel_BuiltIn_Print_Area_14">#N/A</definedName>
    <definedName name="Excel_BuiltIn_Print_Area_15">#N/A</definedName>
    <definedName name="Excel_BuiltIn_Print_Area_16">#N/A</definedName>
    <definedName name="Excel_BuiltIn_Print_Area_17">#N/A</definedName>
    <definedName name="Excel_BuiltIn_Print_Area_18">#N/A</definedName>
    <definedName name="Excel_BuiltIn_Print_Area_19">#N/A</definedName>
    <definedName name="Excel_BuiltIn_Print_Area_2">#N/A</definedName>
    <definedName name="Excel_BuiltIn_Print_Area_20">#N/A</definedName>
    <definedName name="Excel_BuiltIn_Print_Area_21">#N/A</definedName>
    <definedName name="Excel_BuiltIn_Print_Area_3">#N/A</definedName>
    <definedName name="Excel_BuiltIn_Print_Area_3_1">#N/A</definedName>
    <definedName name="Excel_BuiltIn_Print_Area_4">#N/A</definedName>
    <definedName name="Excel_BuiltIn_Print_Area_4_1">#N/A</definedName>
    <definedName name="Excel_BuiltIn_Print_Area_5">#N/A</definedName>
    <definedName name="Excel_BuiltIn_Print_Area_6">#N/A</definedName>
    <definedName name="Excel_BuiltIn_Print_Area_7">#N/A</definedName>
    <definedName name="Excel_BuiltIn_Print_Area_8">#N/A</definedName>
    <definedName name="Excel_BuiltIn_Print_Area_9">#N/A</definedName>
    <definedName name="_xlnm.Print_Area" localSheetId="0">'1'!$A$1:$F$51,'1'!#REF!</definedName>
  </definedNames>
  <calcPr fullCalcOnLoad="1" refMode="R1C1"/>
</workbook>
</file>

<file path=xl/sharedStrings.xml><?xml version="1.0" encoding="utf-8"?>
<sst xmlns="http://schemas.openxmlformats.org/spreadsheetml/2006/main" count="64" uniqueCount="59">
  <si>
    <t>перед собственниками дома</t>
  </si>
  <si>
    <t>по улице</t>
  </si>
  <si>
    <t>1. Содержание жилья.</t>
  </si>
  <si>
    <t>№ п/п</t>
  </si>
  <si>
    <t>Вид услуг</t>
  </si>
  <si>
    <t>м2</t>
  </si>
  <si>
    <t>Управление многоквартирным домом</t>
  </si>
  <si>
    <t>Наименование показателя</t>
  </si>
  <si>
    <t>Значение</t>
  </si>
  <si>
    <t>- дополнительно начисленные средства</t>
  </si>
  <si>
    <t xml:space="preserve">- за размещение технологического оборудования связи в подъездах, технических этажах </t>
  </si>
  <si>
    <t>ИТОГО</t>
  </si>
  <si>
    <t>- ремонт кровли</t>
  </si>
  <si>
    <t>- утепление, ремонт швов</t>
  </si>
  <si>
    <t>- общестроительные работы (двери, окна, подвал, подъезд)</t>
  </si>
  <si>
    <t>- сантехнические работы</t>
  </si>
  <si>
    <t>- электротехнические работы</t>
  </si>
  <si>
    <t>№ 5</t>
  </si>
  <si>
    <t>БЕРЕГОВАЯ</t>
  </si>
  <si>
    <t>Администрация ООО «ЛЮКС ИНВЕСТ»</t>
  </si>
  <si>
    <t>Размер платы за содержание общего имущества МКД, руб. /м2</t>
  </si>
  <si>
    <t>Затрачено, руб.</t>
  </si>
  <si>
    <t xml:space="preserve">- по статье "Текущий ремонт" </t>
  </si>
  <si>
    <t>Аварийно-диспетчерское обслуживание</t>
  </si>
  <si>
    <t>Обслуживание внутридомового газового оборудования</t>
  </si>
  <si>
    <t>Комплексное обслуживание лифтов</t>
  </si>
  <si>
    <t>Начисляемая площадь дома, м2</t>
  </si>
  <si>
    <t>начислено</t>
  </si>
  <si>
    <t>затрачено</t>
  </si>
  <si>
    <t>содержание</t>
  </si>
  <si>
    <t>текущий ремонт</t>
  </si>
  <si>
    <t>ВСЕГО</t>
  </si>
  <si>
    <t>Наименование</t>
  </si>
  <si>
    <t>Уборка МОП, уборка придомовой территории</t>
  </si>
  <si>
    <t>Начислено                                        (с учетом перерасчетов), руб.</t>
  </si>
  <si>
    <t>Итого по услуге "Содержание жилья"</t>
  </si>
  <si>
    <t>3. Справочно: взаиморасчеты по жилищно-коммунальным услугам</t>
  </si>
  <si>
    <t>Работы, необходимые для надлежащего содержания несу-щих конструкций, оборудования и систем инженерно-тех-нического обеспечения, а также иного имущества в МКД.</t>
  </si>
  <si>
    <t>МУП "Водоканал"</t>
  </si>
  <si>
    <t>АО "АтомЭнергоСбыт"</t>
  </si>
  <si>
    <t>ООО "Газпром межрегионгаз"</t>
  </si>
  <si>
    <t>ПАО "Квадра"</t>
  </si>
  <si>
    <t>Дополнительные услуги</t>
  </si>
  <si>
    <t>Долг/переплата</t>
  </si>
  <si>
    <t>Организация</t>
  </si>
  <si>
    <t>ООО "Люкс Инвест"</t>
  </si>
  <si>
    <t>- прочие работы, затраты на материалы</t>
  </si>
  <si>
    <t>Отчет об исполнении ООО "ЛЮКС ИНВЕСТ" договора управления за 2022 г.</t>
  </si>
  <si>
    <t>Задолженность по оплате за жилищно-коммунальные услуги на 31.12.2022 г., руб.</t>
  </si>
  <si>
    <t>Остаток на 01.01.2022 г., руб.</t>
  </si>
  <si>
    <t xml:space="preserve">2. Текущий ремонт общего имущества МКД. Плата за текущий ремонт - 2,88 руб./м2. </t>
  </si>
  <si>
    <t xml:space="preserve">Начислено в 2022 г. - всего, в т.ч. </t>
  </si>
  <si>
    <t>Выполнено работ и услуг по текущему ремонту общего имущества многоквартирного дома в 2022 г. - всего, в том числе:</t>
  </si>
  <si>
    <t xml:space="preserve">Остаток денежных средств на 01.01.2023 г. </t>
  </si>
  <si>
    <t>Долг на 1.01.2022</t>
  </si>
  <si>
    <t>Начислено в 2022 г.</t>
  </si>
  <si>
    <t>Оплачено в 2022 г.</t>
  </si>
  <si>
    <t xml:space="preserve">Остаток денежных средств на 01.01.2022 г. </t>
  </si>
  <si>
    <t>Остаток на 01.01.2023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</si>
</sst>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dd/mm/yy"/>
    <numFmt numFmtId="166" formatCode="#,##0.0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color indexed="3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13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0"/>
      <color indexed="30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i/>
      <sz val="10"/>
      <color rgb="FF0000FF"/>
      <name val="Times New Roman"/>
      <family val="1"/>
    </font>
    <font>
      <sz val="10"/>
      <color rgb="FF0033CC"/>
      <name val="Times New Roman"/>
      <family val="1"/>
    </font>
    <font>
      <b/>
      <sz val="11"/>
      <color rgb="FF0000FF"/>
      <name val="Times New Roman"/>
      <family val="1"/>
    </font>
    <font>
      <b/>
      <sz val="13"/>
      <color rgb="FF0000FF"/>
      <name val="Times New Roman"/>
      <family val="1"/>
    </font>
    <font>
      <b/>
      <sz val="10"/>
      <color rgb="FF0000FF"/>
      <name val="Arial"/>
      <family val="2"/>
    </font>
    <font>
      <b/>
      <sz val="10"/>
      <color rgb="FF0033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/>
    </xf>
    <xf numFmtId="4" fontId="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65" fontId="5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6" fillId="0" borderId="0" xfId="0" applyFont="1" applyFill="1" applyAlignment="1">
      <alignment vertical="center" wrapText="1"/>
    </xf>
    <xf numFmtId="4" fontId="57" fillId="33" borderId="10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56" fillId="0" borderId="13" xfId="0" applyFont="1" applyBorder="1" applyAlignment="1">
      <alignment/>
    </xf>
    <xf numFmtId="2" fontId="10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right" vertical="center" wrapText="1"/>
    </xf>
    <xf numFmtId="164" fontId="3" fillId="0" borderId="14" xfId="60" applyFont="1" applyBorder="1" applyAlignment="1">
      <alignment horizontal="right" vertical="center" wrapText="1"/>
    </xf>
    <xf numFmtId="164" fontId="2" fillId="0" borderId="13" xfId="60" applyFont="1" applyBorder="1" applyAlignment="1">
      <alignment horizontal="right"/>
    </xf>
    <xf numFmtId="164" fontId="3" fillId="0" borderId="13" xfId="60" applyFont="1" applyFill="1" applyBorder="1" applyAlignment="1">
      <alignment horizontal="right"/>
    </xf>
    <xf numFmtId="164" fontId="3" fillId="0" borderId="13" xfId="60" applyFont="1" applyBorder="1" applyAlignment="1">
      <alignment/>
    </xf>
    <xf numFmtId="164" fontId="56" fillId="0" borderId="13" xfId="60" applyFont="1" applyBorder="1" applyAlignment="1">
      <alignment/>
    </xf>
    <xf numFmtId="164" fontId="2" fillId="0" borderId="14" xfId="60" applyFont="1" applyBorder="1" applyAlignment="1">
      <alignment horizontal="right" vertical="center" wrapText="1"/>
    </xf>
    <xf numFmtId="164" fontId="2" fillId="0" borderId="14" xfId="60" applyFont="1" applyBorder="1" applyAlignment="1">
      <alignment vertical="center" wrapText="1"/>
    </xf>
    <xf numFmtId="164" fontId="2" fillId="0" borderId="14" xfId="60" applyFont="1" applyBorder="1" applyAlignment="1">
      <alignment/>
    </xf>
    <xf numFmtId="164" fontId="56" fillId="0" borderId="13" xfId="60" applyFont="1" applyFill="1" applyBorder="1" applyAlignment="1">
      <alignment horizontal="right"/>
    </xf>
    <xf numFmtId="0" fontId="2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59" fillId="0" borderId="0" xfId="0" applyFont="1" applyAlignment="1">
      <alignment horizontal="left" vertical="center"/>
    </xf>
    <xf numFmtId="0" fontId="56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2" fontId="19" fillId="0" borderId="19" xfId="0" applyNumberFormat="1" applyFont="1" applyBorder="1" applyAlignment="1">
      <alignment horizontal="center" vertical="center"/>
    </xf>
    <xf numFmtId="2" fontId="19" fillId="0" borderId="20" xfId="0" applyNumberFormat="1" applyFont="1" applyBorder="1" applyAlignment="1">
      <alignment horizontal="center" vertical="center"/>
    </xf>
    <xf numFmtId="2" fontId="19" fillId="0" borderId="21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7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/>
    </xf>
    <xf numFmtId="164" fontId="2" fillId="0" borderId="13" xfId="60" applyFont="1" applyBorder="1" applyAlignment="1">
      <alignment horizontal="right"/>
    </xf>
    <xf numFmtId="164" fontId="3" fillId="0" borderId="22" xfId="60" applyFont="1" applyBorder="1" applyAlignment="1">
      <alignment horizontal="right"/>
    </xf>
    <xf numFmtId="164" fontId="3" fillId="0" borderId="23" xfId="60" applyFont="1" applyBorder="1" applyAlignment="1">
      <alignment horizontal="right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2" fillId="0" borderId="11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8" sqref="F38"/>
    </sheetView>
  </sheetViews>
  <sheetFormatPr defaultColWidth="11.57421875" defaultRowHeight="14.25" customHeight="1"/>
  <cols>
    <col min="1" max="1" width="4.140625" style="0" customWidth="1"/>
    <col min="2" max="2" width="40.140625" style="0" customWidth="1"/>
    <col min="3" max="3" width="8.7109375" style="0" customWidth="1"/>
    <col min="4" max="4" width="13.8515625" style="0" customWidth="1"/>
    <col min="5" max="5" width="16.421875" style="0" customWidth="1"/>
    <col min="6" max="6" width="16.28125" style="0" customWidth="1"/>
    <col min="7" max="7" width="13.140625" style="0" customWidth="1"/>
  </cols>
  <sheetData>
    <row r="1" spans="1:6" ht="30.75" customHeight="1">
      <c r="A1" s="89" t="s">
        <v>47</v>
      </c>
      <c r="B1" s="89"/>
      <c r="C1" s="89"/>
      <c r="D1" s="89"/>
      <c r="E1" s="89"/>
      <c r="F1" s="89"/>
    </row>
    <row r="2" spans="2:6" s="1" customFormat="1" ht="14.25" customHeight="1">
      <c r="B2" s="2" t="s">
        <v>0</v>
      </c>
      <c r="C2" s="31" t="s">
        <v>17</v>
      </c>
      <c r="D2" s="3" t="s">
        <v>1</v>
      </c>
      <c r="E2" s="90" t="s">
        <v>18</v>
      </c>
      <c r="F2" s="90"/>
    </row>
    <row r="3" spans="2:5" ht="14.25" customHeight="1">
      <c r="B3" s="4"/>
      <c r="C3" s="4"/>
      <c r="D3" s="4"/>
      <c r="E3" s="4"/>
    </row>
    <row r="4" spans="1:6" s="6" customFormat="1" ht="14.25" customHeight="1">
      <c r="A4" s="91" t="s">
        <v>26</v>
      </c>
      <c r="B4" s="91"/>
      <c r="C4" s="91"/>
      <c r="D4" s="91"/>
      <c r="E4" s="91"/>
      <c r="F4" s="5">
        <v>8937.4</v>
      </c>
    </row>
    <row r="5" spans="1:6" ht="12.75">
      <c r="A5" s="4"/>
      <c r="C5" s="4"/>
      <c r="D5" s="4"/>
      <c r="E5" s="4"/>
      <c r="F5" s="7"/>
    </row>
    <row r="6" spans="1:6" ht="14.25" customHeight="1">
      <c r="A6" s="92" t="s">
        <v>48</v>
      </c>
      <c r="B6" s="92"/>
      <c r="C6" s="92"/>
      <c r="D6" s="92"/>
      <c r="E6" s="92"/>
      <c r="F6" s="32">
        <v>911132.41</v>
      </c>
    </row>
    <row r="7" spans="2:6" ht="14.25" customHeight="1">
      <c r="B7" s="8"/>
      <c r="C7" s="4"/>
      <c r="F7" s="9"/>
    </row>
    <row r="8" spans="2:6" s="4" customFormat="1" ht="14.25" customHeight="1">
      <c r="B8" s="38" t="s">
        <v>32</v>
      </c>
      <c r="C8" s="93" t="s">
        <v>29</v>
      </c>
      <c r="D8" s="93"/>
      <c r="E8" s="38" t="s">
        <v>30</v>
      </c>
      <c r="F8" s="39" t="s">
        <v>31</v>
      </c>
    </row>
    <row r="9" spans="2:6" s="40" customFormat="1" ht="14.25" customHeight="1">
      <c r="B9" s="42" t="s">
        <v>49</v>
      </c>
      <c r="C9" s="94">
        <v>-456460.32</v>
      </c>
      <c r="D9" s="94"/>
      <c r="E9" s="63">
        <v>349063.99999999994</v>
      </c>
      <c r="F9" s="64">
        <f>C9+E9</f>
        <v>-107396.32000000007</v>
      </c>
    </row>
    <row r="10" spans="2:6" s="4" customFormat="1" ht="14.25" customHeight="1">
      <c r="B10" s="37" t="s">
        <v>27</v>
      </c>
      <c r="C10" s="94">
        <f>12.74*F4*12</f>
        <v>1366349.7119999998</v>
      </c>
      <c r="D10" s="94"/>
      <c r="E10" s="63">
        <f>2.88*F4*12</f>
        <v>308876.544</v>
      </c>
      <c r="F10" s="70">
        <f>C10+E10+0.5</f>
        <v>1675226.7559999998</v>
      </c>
    </row>
    <row r="11" spans="2:6" s="4" customFormat="1" ht="14.25" customHeight="1">
      <c r="B11" s="37" t="s">
        <v>28</v>
      </c>
      <c r="C11" s="94">
        <f>1909599.87-16300</f>
        <v>1893299.87</v>
      </c>
      <c r="D11" s="94"/>
      <c r="E11" s="63">
        <f>80704.98+16300</f>
        <v>97004.98</v>
      </c>
      <c r="F11" s="64">
        <f>C11+E11</f>
        <v>1990304.85</v>
      </c>
    </row>
    <row r="12" spans="2:6" s="41" customFormat="1" ht="14.25" customHeight="1">
      <c r="B12" s="43" t="s">
        <v>58</v>
      </c>
      <c r="C12" s="95">
        <f>C9+C10-C11</f>
        <v>-983410.4780000004</v>
      </c>
      <c r="D12" s="96"/>
      <c r="E12" s="65">
        <f>E9+E10-E11</f>
        <v>560935.564</v>
      </c>
      <c r="F12" s="66">
        <f>F9+F10-F11</f>
        <v>-422474.41400000034</v>
      </c>
    </row>
    <row r="13" spans="2:6" ht="14.25" customHeight="1">
      <c r="B13" s="8"/>
      <c r="C13" s="4"/>
      <c r="F13" s="9"/>
    </row>
    <row r="14" spans="1:6" s="10" customFormat="1" ht="14.25" customHeight="1">
      <c r="A14" s="83" t="s">
        <v>2</v>
      </c>
      <c r="B14" s="83"/>
      <c r="C14" s="83"/>
      <c r="D14" s="83"/>
      <c r="E14" s="83"/>
      <c r="F14" s="83"/>
    </row>
    <row r="15" spans="1:6" s="48" customFormat="1" ht="66" customHeight="1">
      <c r="A15" s="35" t="s">
        <v>3</v>
      </c>
      <c r="B15" s="75" t="s">
        <v>4</v>
      </c>
      <c r="C15" s="76"/>
      <c r="D15" s="47" t="s">
        <v>20</v>
      </c>
      <c r="E15" s="26" t="s">
        <v>34</v>
      </c>
      <c r="F15" s="12" t="s">
        <v>21</v>
      </c>
    </row>
    <row r="16" spans="1:6" s="28" customFormat="1" ht="42" customHeight="1">
      <c r="A16" s="34">
        <v>1</v>
      </c>
      <c r="B16" s="77" t="s">
        <v>37</v>
      </c>
      <c r="C16" s="78"/>
      <c r="D16" s="86">
        <v>12.74</v>
      </c>
      <c r="E16" s="86">
        <f>C10</f>
        <v>1366349.7119999998</v>
      </c>
      <c r="F16" s="86">
        <f>C11</f>
        <v>1893299.87</v>
      </c>
    </row>
    <row r="17" spans="1:6" s="28" customFormat="1" ht="15" customHeight="1">
      <c r="A17" s="34">
        <v>2</v>
      </c>
      <c r="B17" s="79" t="s">
        <v>23</v>
      </c>
      <c r="C17" s="80" t="s">
        <v>5</v>
      </c>
      <c r="D17" s="87"/>
      <c r="E17" s="87"/>
      <c r="F17" s="87"/>
    </row>
    <row r="18" spans="1:6" s="28" customFormat="1" ht="15" customHeight="1">
      <c r="A18" s="34">
        <v>3</v>
      </c>
      <c r="B18" s="79" t="s">
        <v>24</v>
      </c>
      <c r="C18" s="80" t="s">
        <v>5</v>
      </c>
      <c r="D18" s="87"/>
      <c r="E18" s="87"/>
      <c r="F18" s="87"/>
    </row>
    <row r="19" spans="1:6" s="28" customFormat="1" ht="15" customHeight="1">
      <c r="A19" s="34">
        <v>4</v>
      </c>
      <c r="B19" s="79" t="s">
        <v>33</v>
      </c>
      <c r="C19" s="80" t="s">
        <v>5</v>
      </c>
      <c r="D19" s="87"/>
      <c r="E19" s="87"/>
      <c r="F19" s="87"/>
    </row>
    <row r="20" spans="1:6" s="28" customFormat="1" ht="15" customHeight="1">
      <c r="A20" s="34">
        <v>5</v>
      </c>
      <c r="B20" s="79" t="s">
        <v>25</v>
      </c>
      <c r="C20" s="80" t="s">
        <v>5</v>
      </c>
      <c r="D20" s="87"/>
      <c r="E20" s="87"/>
      <c r="F20" s="87"/>
    </row>
    <row r="21" spans="1:6" s="28" customFormat="1" ht="15" customHeight="1">
      <c r="A21" s="34">
        <v>6</v>
      </c>
      <c r="B21" s="79" t="s">
        <v>6</v>
      </c>
      <c r="C21" s="80" t="s">
        <v>5</v>
      </c>
      <c r="D21" s="88"/>
      <c r="E21" s="88"/>
      <c r="F21" s="88"/>
    </row>
    <row r="22" spans="1:6" s="30" customFormat="1" ht="14.25" customHeight="1">
      <c r="A22" s="29"/>
      <c r="B22" s="81" t="s">
        <v>35</v>
      </c>
      <c r="C22" s="82"/>
      <c r="D22" s="44">
        <f>SUM(D16:D21)</f>
        <v>12.74</v>
      </c>
      <c r="E22" s="45">
        <f>SUM(E16:E21)</f>
        <v>1366349.7119999998</v>
      </c>
      <c r="F22" s="45">
        <f>SUM(F16:F21)</f>
        <v>1893299.87</v>
      </c>
    </row>
    <row r="23" spans="2:6" s="1" customFormat="1" ht="14.25" customHeight="1">
      <c r="B23" s="14"/>
      <c r="C23" s="15"/>
      <c r="D23" s="15"/>
      <c r="E23" s="16"/>
      <c r="F23" s="17"/>
    </row>
    <row r="24" spans="1:6" ht="13.5" customHeight="1">
      <c r="A24" s="83" t="s">
        <v>50</v>
      </c>
      <c r="B24" s="83"/>
      <c r="C24" s="83"/>
      <c r="D24" s="83"/>
      <c r="E24" s="83"/>
      <c r="F24" s="83"/>
    </row>
    <row r="25" spans="1:6" s="1" customFormat="1" ht="26.25" customHeight="1">
      <c r="A25" s="11" t="s">
        <v>3</v>
      </c>
      <c r="B25" s="72" t="s">
        <v>7</v>
      </c>
      <c r="C25" s="72"/>
      <c r="D25" s="72"/>
      <c r="E25" s="72"/>
      <c r="F25" s="18" t="s">
        <v>8</v>
      </c>
    </row>
    <row r="26" spans="1:6" ht="14.25" customHeight="1">
      <c r="A26" s="13">
        <v>1</v>
      </c>
      <c r="B26" s="73" t="s">
        <v>57</v>
      </c>
      <c r="C26" s="73"/>
      <c r="D26" s="73"/>
      <c r="E26" s="73"/>
      <c r="F26" s="27">
        <f>E9</f>
        <v>349063.99999999994</v>
      </c>
    </row>
    <row r="27" spans="1:6" ht="14.25" customHeight="1">
      <c r="A27" s="74">
        <v>2</v>
      </c>
      <c r="B27" s="84" t="s">
        <v>51</v>
      </c>
      <c r="C27" s="84"/>
      <c r="D27" s="84"/>
      <c r="E27" s="84"/>
      <c r="F27" s="20">
        <f>SUM(F28:F30)</f>
        <v>320876.544</v>
      </c>
    </row>
    <row r="28" spans="1:6" ht="14.25" customHeight="1">
      <c r="A28" s="74"/>
      <c r="B28" s="85" t="s">
        <v>22</v>
      </c>
      <c r="C28" s="85"/>
      <c r="D28" s="85"/>
      <c r="E28" s="85"/>
      <c r="F28" s="19">
        <f>E10</f>
        <v>308876.544</v>
      </c>
    </row>
    <row r="29" spans="1:6" ht="14.25" customHeight="1">
      <c r="A29" s="74"/>
      <c r="B29" s="71" t="s">
        <v>10</v>
      </c>
      <c r="C29" s="71"/>
      <c r="D29" s="71"/>
      <c r="E29" s="71"/>
      <c r="F29" s="19">
        <v>12000</v>
      </c>
    </row>
    <row r="30" spans="1:6" ht="14.25" customHeight="1">
      <c r="A30" s="74"/>
      <c r="B30" s="71" t="s">
        <v>9</v>
      </c>
      <c r="C30" s="71"/>
      <c r="D30" s="71"/>
      <c r="E30" s="71"/>
      <c r="F30" s="19">
        <v>0</v>
      </c>
    </row>
    <row r="31" spans="1:6" ht="27" customHeight="1">
      <c r="A31" s="97">
        <v>3</v>
      </c>
      <c r="B31" s="103" t="s">
        <v>52</v>
      </c>
      <c r="C31" s="103"/>
      <c r="D31" s="103"/>
      <c r="E31" s="103"/>
      <c r="F31" s="33">
        <f>E11</f>
        <v>97004.98</v>
      </c>
    </row>
    <row r="32" spans="1:6" ht="14.25" customHeight="1">
      <c r="A32" s="98"/>
      <c r="B32" s="71" t="s">
        <v>12</v>
      </c>
      <c r="C32" s="71"/>
      <c r="D32" s="71"/>
      <c r="E32" s="71"/>
      <c r="F32" s="19">
        <v>0</v>
      </c>
    </row>
    <row r="33" spans="1:6" ht="14.25" customHeight="1">
      <c r="A33" s="98"/>
      <c r="B33" s="71" t="s">
        <v>13</v>
      </c>
      <c r="C33" s="71"/>
      <c r="D33" s="71"/>
      <c r="E33" s="71"/>
      <c r="F33" s="19">
        <v>0</v>
      </c>
    </row>
    <row r="34" spans="1:6" ht="14.25" customHeight="1">
      <c r="A34" s="98"/>
      <c r="B34" s="71" t="s">
        <v>14</v>
      </c>
      <c r="C34" s="71"/>
      <c r="D34" s="71"/>
      <c r="E34" s="71"/>
      <c r="F34" s="19">
        <v>61859.41</v>
      </c>
    </row>
    <row r="35" spans="1:6" ht="14.25" customHeight="1">
      <c r="A35" s="98"/>
      <c r="B35" s="71" t="s">
        <v>15</v>
      </c>
      <c r="C35" s="71"/>
      <c r="D35" s="71"/>
      <c r="E35" s="71"/>
      <c r="F35" s="19">
        <v>0</v>
      </c>
    </row>
    <row r="36" spans="1:6" ht="14.25" customHeight="1">
      <c r="A36" s="98"/>
      <c r="B36" s="71" t="s">
        <v>16</v>
      </c>
      <c r="C36" s="71"/>
      <c r="D36" s="71"/>
      <c r="E36" s="71"/>
      <c r="F36" s="19">
        <v>0</v>
      </c>
    </row>
    <row r="37" spans="1:6" ht="14.25" customHeight="1">
      <c r="A37" s="99"/>
      <c r="B37" s="85" t="s">
        <v>46</v>
      </c>
      <c r="C37" s="85"/>
      <c r="D37" s="85"/>
      <c r="E37" s="85"/>
      <c r="F37" s="19">
        <f>5201.57+13644+16300</f>
        <v>35145.57</v>
      </c>
    </row>
    <row r="38" spans="1:6" s="22" customFormat="1" ht="14.25" customHeight="1">
      <c r="A38" s="46">
        <v>4</v>
      </c>
      <c r="B38" s="100" t="s">
        <v>53</v>
      </c>
      <c r="C38" s="100"/>
      <c r="D38" s="100"/>
      <c r="E38" s="100"/>
      <c r="F38" s="21">
        <f>F26+F28-F31</f>
        <v>560935.564</v>
      </c>
    </row>
    <row r="39" spans="2:6" ht="14.25" customHeight="1">
      <c r="B39" s="23"/>
      <c r="C39" s="4"/>
      <c r="D39" s="4"/>
      <c r="E39" s="24"/>
      <c r="F39" s="8"/>
    </row>
    <row r="40" spans="1:6" ht="14.25" customHeight="1">
      <c r="A40" s="101" t="s">
        <v>36</v>
      </c>
      <c r="B40" s="101"/>
      <c r="C40" s="101"/>
      <c r="D40" s="101"/>
      <c r="E40" s="101"/>
      <c r="F40" s="101"/>
    </row>
    <row r="41" spans="1:7" ht="14.25" customHeight="1">
      <c r="A41" s="25"/>
      <c r="B41" s="49" t="s">
        <v>44</v>
      </c>
      <c r="C41" s="53"/>
      <c r="D41" s="54" t="s">
        <v>54</v>
      </c>
      <c r="E41" s="53" t="s">
        <v>55</v>
      </c>
      <c r="F41" s="53" t="s">
        <v>56</v>
      </c>
      <c r="G41" s="55" t="s">
        <v>43</v>
      </c>
    </row>
    <row r="42" spans="1:7" ht="14.25" customHeight="1">
      <c r="A42" s="25"/>
      <c r="B42" s="49" t="s">
        <v>38</v>
      </c>
      <c r="C42" s="53"/>
      <c r="D42" s="68">
        <v>52820.19999999995</v>
      </c>
      <c r="E42" s="67">
        <v>650321.93</v>
      </c>
      <c r="F42" s="67">
        <v>623157.45</v>
      </c>
      <c r="G42" s="69">
        <f>D42+E42-F42</f>
        <v>79984.68000000005</v>
      </c>
    </row>
    <row r="43" spans="1:7" ht="14.25" customHeight="1">
      <c r="A43" s="25"/>
      <c r="B43" s="49" t="s">
        <v>39</v>
      </c>
      <c r="C43" s="53"/>
      <c r="D43" s="68">
        <v>105178.43000000005</v>
      </c>
      <c r="E43" s="67">
        <v>1105698.45</v>
      </c>
      <c r="F43" s="67">
        <v>1080348.42</v>
      </c>
      <c r="G43" s="69">
        <f>D43+E43-F43</f>
        <v>130528.45999999996</v>
      </c>
    </row>
    <row r="44" spans="1:7" ht="14.25" customHeight="1">
      <c r="A44" s="25"/>
      <c r="B44" s="49" t="s">
        <v>45</v>
      </c>
      <c r="C44" s="53"/>
      <c r="D44" s="68">
        <v>161962.15999999992</v>
      </c>
      <c r="E44" s="67">
        <v>1675227</v>
      </c>
      <c r="F44" s="67">
        <v>1641352.15</v>
      </c>
      <c r="G44" s="69">
        <f>D44+E44-F44</f>
        <v>195837.01</v>
      </c>
    </row>
    <row r="45" spans="1:7" ht="14.25" customHeight="1">
      <c r="A45" s="25"/>
      <c r="B45" s="49" t="s">
        <v>41</v>
      </c>
      <c r="C45" s="53"/>
      <c r="D45" s="68">
        <v>0</v>
      </c>
      <c r="E45" s="67">
        <v>0</v>
      </c>
      <c r="F45" s="67"/>
      <c r="G45" s="69">
        <f>D45+E45-F45</f>
        <v>0</v>
      </c>
    </row>
    <row r="46" spans="1:7" ht="14.25" customHeight="1">
      <c r="A46" s="25"/>
      <c r="B46" s="49" t="s">
        <v>40</v>
      </c>
      <c r="C46" s="56"/>
      <c r="D46" s="67">
        <v>385069.0099999998</v>
      </c>
      <c r="E46" s="67">
        <v>2558048.93</v>
      </c>
      <c r="F46" s="67">
        <v>2495585.03</v>
      </c>
      <c r="G46" s="69">
        <f>D46+E46-F46</f>
        <v>447532.91000000015</v>
      </c>
    </row>
    <row r="47" spans="1:7" ht="14.25" customHeight="1">
      <c r="A47" s="25"/>
      <c r="B47" s="50" t="s">
        <v>42</v>
      </c>
      <c r="C47" s="56"/>
      <c r="D47" s="67">
        <v>11229.87000000001</v>
      </c>
      <c r="E47" s="67">
        <v>170814.11</v>
      </c>
      <c r="F47" s="67">
        <v>124794.63</v>
      </c>
      <c r="G47" s="69">
        <f>D47+E47-F47</f>
        <v>57249.34999999998</v>
      </c>
    </row>
    <row r="48" spans="1:7" s="10" customFormat="1" ht="14.25" customHeight="1">
      <c r="A48" s="51"/>
      <c r="B48" s="52" t="s">
        <v>11</v>
      </c>
      <c r="C48" s="57"/>
      <c r="D48" s="62">
        <f>SUM(D42:D47)</f>
        <v>716259.6699999997</v>
      </c>
      <c r="E48" s="62">
        <f>SUM(E42:E47)</f>
        <v>6160110.420000001</v>
      </c>
      <c r="F48" s="62">
        <f>SUM(F42:F47)</f>
        <v>5965237.679999999</v>
      </c>
      <c r="G48" s="62">
        <f>SUM(G42:G47)</f>
        <v>911132.4100000001</v>
      </c>
    </row>
    <row r="49" spans="1:7" ht="14.25" customHeight="1">
      <c r="A49" s="25"/>
      <c r="B49" s="36"/>
      <c r="C49" s="58"/>
      <c r="D49" s="59"/>
      <c r="E49" s="61"/>
      <c r="F49" s="61"/>
      <c r="G49" s="4"/>
    </row>
    <row r="50" spans="1:7" ht="14.25" customHeight="1">
      <c r="A50" s="25"/>
      <c r="B50" s="36"/>
      <c r="C50" s="58"/>
      <c r="D50" s="59"/>
      <c r="E50" s="59"/>
      <c r="F50" s="60"/>
      <c r="G50" s="4"/>
    </row>
    <row r="51" spans="1:6" ht="14.25" customHeight="1">
      <c r="A51" s="102" t="s">
        <v>19</v>
      </c>
      <c r="B51" s="102"/>
      <c r="C51" s="102"/>
      <c r="D51" s="102"/>
      <c r="E51" s="102"/>
      <c r="F51" s="102"/>
    </row>
    <row r="52" spans="2:5" ht="18" customHeight="1">
      <c r="B52" s="4"/>
      <c r="C52" s="4"/>
      <c r="D52" s="4"/>
      <c r="E52" s="4"/>
    </row>
    <row r="53" spans="2:5" ht="18" customHeight="1">
      <c r="B53" s="4"/>
      <c r="C53" s="4"/>
      <c r="D53" s="4"/>
      <c r="E53" s="4"/>
    </row>
    <row r="54" spans="2:5" ht="18" customHeight="1">
      <c r="B54" s="4"/>
      <c r="C54" s="4"/>
      <c r="D54" s="4"/>
      <c r="E54" s="4"/>
    </row>
    <row r="55" spans="2:5" ht="12.75">
      <c r="B55" s="4"/>
      <c r="C55" s="4"/>
      <c r="D55" s="4"/>
      <c r="E55" s="4"/>
    </row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</sheetData>
  <sheetProtection selectLockedCells="1" selectUnlockedCells="1"/>
  <mergeCells count="40">
    <mergeCell ref="A31:A37"/>
    <mergeCell ref="B38:E38"/>
    <mergeCell ref="A40:F40"/>
    <mergeCell ref="A51:F51"/>
    <mergeCell ref="B31:E31"/>
    <mergeCell ref="B33:E33"/>
    <mergeCell ref="B34:E34"/>
    <mergeCell ref="B35:E35"/>
    <mergeCell ref="B36:E36"/>
    <mergeCell ref="B37:E37"/>
    <mergeCell ref="B32:E32"/>
    <mergeCell ref="B20:C20"/>
    <mergeCell ref="E16:E21"/>
    <mergeCell ref="F16:F21"/>
    <mergeCell ref="A1:F1"/>
    <mergeCell ref="E2:F2"/>
    <mergeCell ref="A4:E4"/>
    <mergeCell ref="A6:E6"/>
    <mergeCell ref="A14:F14"/>
    <mergeCell ref="C8:D8"/>
    <mergeCell ref="C10:D10"/>
    <mergeCell ref="C11:D11"/>
    <mergeCell ref="C12:D12"/>
    <mergeCell ref="C9:D9"/>
    <mergeCell ref="B29:E29"/>
    <mergeCell ref="B25:E25"/>
    <mergeCell ref="B26:E26"/>
    <mergeCell ref="A27:A30"/>
    <mergeCell ref="B15:C15"/>
    <mergeCell ref="B16:C16"/>
    <mergeCell ref="B21:C21"/>
    <mergeCell ref="B22:C22"/>
    <mergeCell ref="A24:F24"/>
    <mergeCell ref="B27:E27"/>
    <mergeCell ref="B28:E28"/>
    <mergeCell ref="B30:E30"/>
    <mergeCell ref="B19:C19"/>
    <mergeCell ref="D16:D21"/>
    <mergeCell ref="B18:C18"/>
    <mergeCell ref="B17:C17"/>
  </mergeCells>
  <printOptions horizontalCentered="1"/>
  <pageMargins left="0" right="0" top="0.1968503937007874" bottom="0.2362204724409449" header="0" footer="0"/>
  <pageSetup horizontalDpi="600" verticalDpi="600" orientation="portrait" paperSize="9" scale="80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user</cp:lastModifiedBy>
  <cp:lastPrinted>2023-03-30T14:37:45Z</cp:lastPrinted>
  <dcterms:created xsi:type="dcterms:W3CDTF">2022-03-23T09:22:07Z</dcterms:created>
  <dcterms:modified xsi:type="dcterms:W3CDTF">2023-03-31T12:04:15Z</dcterms:modified>
  <cp:category/>
  <cp:version/>
  <cp:contentType/>
  <cp:contentStatus/>
</cp:coreProperties>
</file>